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nas-th-2\parks and rec\Users\Brandy\My Documents\Website\"/>
    </mc:Choice>
  </mc:AlternateContent>
  <xr:revisionPtr revIDLastSave="0" documentId="8_{40749E8B-9A11-416F-A310-E97972776B0D}" xr6:coauthVersionLast="47" xr6:coauthVersionMax="47" xr10:uidLastSave="{00000000-0000-0000-0000-000000000000}"/>
  <bookViews>
    <workbookView xWindow="-28920" yWindow="-120" windowWidth="29040" windowHeight="15840" xr2:uid="{EE970C54-83ED-46E8-9AB1-E507FB08ED9D}"/>
  </bookViews>
  <sheets>
    <sheet name="Canopy Cover" sheetId="1" r:id="rId1"/>
    <sheet name="Planting Plan" sheetId="4" r:id="rId2"/>
    <sheet name="Inventory" sheetId="5" r:id="rId3"/>
    <sheet name="Zoning %" sheetId="3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  <c r="K4" i="4"/>
  <c r="L4" i="4"/>
  <c r="M4" i="4"/>
  <c r="N4" i="4"/>
  <c r="J5" i="4"/>
  <c r="K5" i="4"/>
  <c r="L5" i="4"/>
  <c r="M5" i="4"/>
  <c r="N5" i="4"/>
  <c r="M1" i="5"/>
  <c r="J11" i="4"/>
  <c r="K11" i="4"/>
  <c r="L11" i="4"/>
  <c r="M11" i="4"/>
  <c r="N11" i="4"/>
  <c r="J12" i="4"/>
  <c r="K12" i="4"/>
  <c r="L12" i="4"/>
  <c r="M12" i="4"/>
  <c r="N12" i="4"/>
  <c r="J13" i="4"/>
  <c r="K13" i="4"/>
  <c r="L13" i="4"/>
  <c r="M13" i="4"/>
  <c r="N13" i="4"/>
  <c r="J14" i="4"/>
  <c r="K14" i="4"/>
  <c r="L14" i="4"/>
  <c r="M14" i="4"/>
  <c r="N14" i="4"/>
  <c r="O14" i="4"/>
  <c r="P14" i="4"/>
  <c r="J15" i="4"/>
  <c r="K15" i="4"/>
  <c r="L15" i="4"/>
  <c r="M15" i="4"/>
  <c r="N15" i="4"/>
  <c r="J16" i="4"/>
  <c r="K16" i="4"/>
  <c r="L16" i="4"/>
  <c r="M16" i="4"/>
  <c r="N16" i="4"/>
  <c r="J17" i="4"/>
  <c r="K17" i="4"/>
  <c r="L17" i="4"/>
  <c r="M17" i="4"/>
  <c r="N17" i="4"/>
  <c r="J18" i="4"/>
  <c r="K18" i="4"/>
  <c r="L18" i="4"/>
  <c r="M18" i="4"/>
  <c r="N18" i="4"/>
  <c r="O18" i="4"/>
  <c r="P18" i="4"/>
  <c r="J19" i="4"/>
  <c r="K19" i="4"/>
  <c r="L19" i="4"/>
  <c r="M19" i="4"/>
  <c r="N19" i="4"/>
  <c r="J20" i="4"/>
  <c r="K20" i="4"/>
  <c r="L20" i="4"/>
  <c r="M20" i="4"/>
  <c r="N20" i="4"/>
  <c r="C15" i="1"/>
  <c r="C8" i="1" a="1"/>
  <c r="C8" i="1" s="1"/>
  <c r="J3" i="4"/>
  <c r="K3" i="4"/>
  <c r="M3" i="4"/>
  <c r="J6" i="4"/>
  <c r="O6" i="4" s="1"/>
  <c r="P6" i="4" s="1"/>
  <c r="K6" i="4"/>
  <c r="L6" i="4"/>
  <c r="M6" i="4"/>
  <c r="N6" i="4"/>
  <c r="J7" i="4"/>
  <c r="K7" i="4"/>
  <c r="L7" i="4"/>
  <c r="M7" i="4"/>
  <c r="N7" i="4"/>
  <c r="J8" i="4"/>
  <c r="O8" i="4" s="1"/>
  <c r="P8" i="4" s="1"/>
  <c r="K8" i="4"/>
  <c r="L8" i="4"/>
  <c r="M8" i="4"/>
  <c r="N8" i="4"/>
  <c r="J9" i="4"/>
  <c r="K9" i="4"/>
  <c r="L9" i="4"/>
  <c r="M9" i="4"/>
  <c r="N9" i="4"/>
  <c r="J10" i="4"/>
  <c r="O10" i="4" s="1"/>
  <c r="P10" i="4" s="1"/>
  <c r="K10" i="4"/>
  <c r="L10" i="4"/>
  <c r="M10" i="4"/>
  <c r="N10" i="4"/>
  <c r="N3" i="4"/>
  <c r="L3" i="4"/>
  <c r="H1" i="4"/>
  <c r="O4" i="4" l="1"/>
  <c r="P4" i="4" s="1"/>
  <c r="O19" i="4"/>
  <c r="P19" i="4" s="1"/>
  <c r="O15" i="4"/>
  <c r="P15" i="4" s="1"/>
  <c r="O5" i="4"/>
  <c r="P5" i="4" s="1"/>
  <c r="O17" i="4"/>
  <c r="P17" i="4" s="1"/>
  <c r="O9" i="4"/>
  <c r="P9" i="4" s="1"/>
  <c r="O7" i="4"/>
  <c r="P7" i="4" s="1"/>
  <c r="O16" i="4"/>
  <c r="P16" i="4" s="1"/>
  <c r="O12" i="4"/>
  <c r="P12" i="4" s="1"/>
  <c r="O20" i="4"/>
  <c r="P20" i="4" s="1"/>
  <c r="O11" i="4"/>
  <c r="P11" i="4" s="1"/>
  <c r="O13" i="4"/>
  <c r="P13" i="4" s="1"/>
  <c r="O3" i="4"/>
  <c r="P3" i="4" s="1"/>
  <c r="C6" i="1"/>
  <c r="C9" i="1"/>
  <c r="P1" i="4" l="1"/>
  <c r="C22" i="1" s="1"/>
  <c r="C25" i="1" s="1"/>
  <c r="C27" i="1"/>
  <c r="C10" i="1"/>
  <c r="C17" i="1" l="1"/>
  <c r="C12" i="1"/>
  <c r="C19" i="1" l="1"/>
  <c r="C24" i="1" l="1"/>
  <c r="C26" i="1" s="1"/>
  <c r="C28" i="1" s="1"/>
  <c r="C2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BD882BD-7D35-4B23-848D-DF74B341B479}" keepAlive="1" name="Query - Table1" description="Connection to the 'Table1' query in the workbook." type="5" refreshedVersion="0" background="1">
    <dbPr connection="Provider=Microsoft.Mashup.OleDb.1;Data Source=$Workbook$;Location=Table1;Extended Properties=&quot;&quot;" command="SELECT * FROM [Table1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<sst xmlns="http://schemas.openxmlformats.org/spreadsheetml/2006/main" count="147" uniqueCount="119">
  <si>
    <t>Canopy Coverage Analysis</t>
  </si>
  <si>
    <t>Row</t>
  </si>
  <si>
    <t>A1</t>
  </si>
  <si>
    <t>Gross site area sq. ft.</t>
  </si>
  <si>
    <t>A2</t>
  </si>
  <si>
    <t xml:space="preserve">Pre-development canopy coverage sq. ft. </t>
  </si>
  <si>
    <t>A3</t>
  </si>
  <si>
    <t>Percentage of gross site area covered by existing tree canopy (A2/A1)</t>
  </si>
  <si>
    <t>A4</t>
  </si>
  <si>
    <t>Zone</t>
  </si>
  <si>
    <t>RS-16</t>
  </si>
  <si>
    <t>A5</t>
  </si>
  <si>
    <t>Percentage of 20-year Tree Canopy required for site (see zoning chart)</t>
  </si>
  <si>
    <t>A6</t>
  </si>
  <si>
    <t>Minimum 20-year Tree Canopy required for site sq. ft. (A1xA5)</t>
  </si>
  <si>
    <t>A7</t>
  </si>
  <si>
    <t>Tree Preservation Target (minimum tree canopy area required via tree preservation) sq. ft. (A3xA6)</t>
  </si>
  <si>
    <t>A8</t>
  </si>
  <si>
    <t xml:space="preserve">Tree canopy that will be provided through tree preservation sq. ft. </t>
  </si>
  <si>
    <t>A10</t>
  </si>
  <si>
    <t>Has the Tree Preservation Target minimum been met? (A8&gt; or =A7)</t>
  </si>
  <si>
    <t>A11</t>
  </si>
  <si>
    <t xml:space="preserve">If No, then submit a request to deviate from the Tree Preservation Target. Including a site-specific explanation of why the Tree Preservation Target cannot be met. Provide sheet number where deviation request is located. </t>
  </si>
  <si>
    <t>Narrative</t>
  </si>
  <si>
    <t>B1</t>
  </si>
  <si>
    <t>Canopy from retained trees that qualify for credit sq. ft. (A8)</t>
  </si>
  <si>
    <t>Multipliers - if the tree qualifies,  may use both tree preservation multipliers. Canopy credits will only be given to trees with trunks that are fully located on the development site.</t>
  </si>
  <si>
    <t>B2</t>
  </si>
  <si>
    <t>Tree Preservation multiplier 1.25 (B1x0.25)</t>
  </si>
  <si>
    <t>B3</t>
  </si>
  <si>
    <t>Forest Communities multiplier 1.5 (B1x0.5) (see 17-1003(d))</t>
  </si>
  <si>
    <t>B4</t>
  </si>
  <si>
    <t xml:space="preserve">Total preserved canopy including multipliers sq. ft. (B1+B2+B3)  </t>
  </si>
  <si>
    <t>C1</t>
  </si>
  <si>
    <t>D1</t>
  </si>
  <si>
    <t>Total canopy area provided through tree preservation sq. ft. (B4)</t>
  </si>
  <si>
    <t>D2</t>
  </si>
  <si>
    <t>D3</t>
  </si>
  <si>
    <t>Total 20 year canopy coverage provided (D1+D2)</t>
  </si>
  <si>
    <t>D4</t>
  </si>
  <si>
    <t>Total minimum 20 year canopy coverage required (A6)</t>
  </si>
  <si>
    <t>D5</t>
  </si>
  <si>
    <t>Are canopy coverage requirements met?</t>
  </si>
  <si>
    <t>D6</t>
  </si>
  <si>
    <t xml:space="preserve">If No, then submit a request to contribute to the Tree Fund to cover the unmet portion of the required minimum tree canopy coverage. </t>
  </si>
  <si>
    <t>% of site to be covered by tree canopy in 20 years</t>
  </si>
  <si>
    <t>RS-12.5</t>
  </si>
  <si>
    <t>RS-10</t>
  </si>
  <si>
    <t>RMU</t>
  </si>
  <si>
    <t>T</t>
  </si>
  <si>
    <t>AC</t>
  </si>
  <si>
    <t>AE</t>
  </si>
  <si>
    <t>AW</t>
  </si>
  <si>
    <t>CS</t>
  </si>
  <si>
    <t>GS</t>
  </si>
  <si>
    <t>CP</t>
  </si>
  <si>
    <t>M</t>
  </si>
  <si>
    <t>NM</t>
  </si>
  <si>
    <t>Project Address and/or Munis #:</t>
  </si>
  <si>
    <t>See town approved tree list for CCA and Multipliers</t>
  </si>
  <si>
    <t>Total Units=</t>
  </si>
  <si>
    <t>Instructions: Delete values from multiper credit cells that tree does not qualify for.</t>
  </si>
  <si>
    <t>Total CCA=</t>
  </si>
  <si>
    <t>Common Name</t>
  </si>
  <si>
    <t>Variety/Cultivar</t>
  </si>
  <si>
    <t>Notation on Plan</t>
  </si>
  <si>
    <t>Notes</t>
  </si>
  <si>
    <t>Caliper or Height</t>
  </si>
  <si>
    <t>B&amp;B or Container</t>
  </si>
  <si>
    <t>Quanitity (Units)</t>
  </si>
  <si>
    <t>Base 20 Year CCA</t>
  </si>
  <si>
    <t>Air Quality (1.5)</t>
  </si>
  <si>
    <t>Water Quality (1.25)</t>
  </si>
  <si>
    <t>Native Tree (Local Ecotype) (1.5)</t>
  </si>
  <si>
    <t>Wildlife Benefit (1.5)</t>
  </si>
  <si>
    <t>Improved Cultivars and Varities (1.25)</t>
  </si>
  <si>
    <t>CCA per tree after Multiplier(s)</t>
  </si>
  <si>
    <t>Total CCA for all units</t>
  </si>
  <si>
    <t>Template Row</t>
  </si>
  <si>
    <t>(eg: "TR")</t>
  </si>
  <si>
    <t>Do not use or modify this row.</t>
  </si>
  <si>
    <t>BB or C</t>
  </si>
  <si>
    <t>Tree ID#</t>
  </si>
  <si>
    <t>ROW Tree?</t>
  </si>
  <si>
    <t>Root Prune</t>
  </si>
  <si>
    <t>Fencing</t>
  </si>
  <si>
    <t>Condition Rating</t>
  </si>
  <si>
    <t>Remarks/Comments</t>
  </si>
  <si>
    <t>Scientfic Name</t>
  </si>
  <si>
    <t>DBH (inches)</t>
  </si>
  <si>
    <t>CRZ (DBH*1.5) (feet)</t>
  </si>
  <si>
    <t>Multistem Tree?</t>
  </si>
  <si>
    <t>To Be Removed?</t>
  </si>
  <si>
    <t>On Site - Off Site - Shared</t>
  </si>
  <si>
    <t>Canopy Area (Preserved Tree Only)</t>
  </si>
  <si>
    <t>Other Tree Protection</t>
  </si>
  <si>
    <t>General Tree Information</t>
  </si>
  <si>
    <t>Tree Protection</t>
  </si>
  <si>
    <t>Name</t>
  </si>
  <si>
    <t>Genus species</t>
  </si>
  <si>
    <t>#</t>
  </si>
  <si>
    <t>Yes/No</t>
  </si>
  <si>
    <t>On/Off/Shared</t>
  </si>
  <si>
    <t>Describe</t>
  </si>
  <si>
    <t>Condition Rating ##</t>
  </si>
  <si>
    <t>0-100</t>
  </si>
  <si>
    <t>C2</t>
  </si>
  <si>
    <t>Canopy area that must be met with tree planting (A6-B4)</t>
  </si>
  <si>
    <t>Tree Canopy area to be met through tree planting with multipliers (See Sheet Planting Plan:N1)</t>
  </si>
  <si>
    <t>Total canopy area provided through tree planting sq. ft (C2)</t>
  </si>
  <si>
    <r>
      <rPr>
        <sz val="11"/>
        <color theme="1"/>
        <rFont val="Aptos Narrow"/>
        <family val="2"/>
      </rPr>
      <t xml:space="preserve">← </t>
    </r>
    <r>
      <rPr>
        <sz val="11"/>
        <color theme="1"/>
        <rFont val="Aptos Narrow"/>
        <family val="2"/>
        <scheme val="minor"/>
      </rPr>
      <t xml:space="preserve">Box turns </t>
    </r>
    <r>
      <rPr>
        <sz val="11"/>
        <color rgb="FFC00000"/>
        <rFont val="Aptos Narrow"/>
        <family val="2"/>
        <scheme val="minor"/>
      </rPr>
      <t>RED</t>
    </r>
    <r>
      <rPr>
        <sz val="11"/>
        <color theme="1"/>
        <rFont val="Aptos Narrow"/>
        <family val="2"/>
        <scheme val="minor"/>
      </rPr>
      <t xml:space="preserve"> if preserved canopy is greater than existing canopy</t>
    </r>
  </si>
  <si>
    <t xml:space="preserve">Project Address and/or Munis #: </t>
  </si>
  <si>
    <t xml:space="preserve">20 Year Life Expectancy </t>
  </si>
  <si>
    <t>&gt;/=/&lt;</t>
  </si>
  <si>
    <t>Poor/Fair/Good/Excellent</t>
  </si>
  <si>
    <t>Canopy Coverage=</t>
  </si>
  <si>
    <t>2" or 6'</t>
  </si>
  <si>
    <t>Scientific Name</t>
  </si>
  <si>
    <t>Instructions: Cells shaded green are for user inputs. For issues contact TOV Urban Forester.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</si>
</sst>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111111"/>
      <name val="Calibri"/>
      <family val="2"/>
    </font>
    <font>
      <b/>
      <sz val="9"/>
      <color rgb="FFFFFFFF"/>
      <name val="Inherit"/>
    </font>
    <font>
      <b/>
      <sz val="9"/>
      <color theme="0"/>
      <name val="Inherit"/>
    </font>
    <font>
      <sz val="11"/>
      <color theme="1"/>
      <name val="Aptos Narrow"/>
      <family val="2"/>
      <scheme val="minor"/>
    </font>
    <font>
      <b/>
      <sz val="9"/>
      <name val="Inherit"/>
    </font>
    <font>
      <b/>
      <sz val="10"/>
      <name val="Inherit"/>
    </font>
    <font>
      <b/>
      <sz val="11"/>
      <color rgb="FF111111"/>
      <name val="Calibri"/>
      <family val="2"/>
    </font>
    <font>
      <b/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rgb="FF000000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Calibri"/>
      <family val="2"/>
    </font>
    <font>
      <sz val="11"/>
      <color theme="1"/>
      <name val="Aptos Narrow"/>
      <family val="2"/>
    </font>
    <font>
      <sz val="11"/>
      <color rgb="FFC00000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9" fontId="1" fillId="5" borderId="4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9" fontId="1" fillId="6" borderId="9" xfId="0" applyNumberFormat="1" applyFont="1" applyFill="1" applyBorder="1" applyAlignment="1">
      <alignment horizontal="center" vertical="center"/>
    </xf>
    <xf numFmtId="9" fontId="1" fillId="6" borderId="10" xfId="0" applyNumberFormat="1" applyFont="1" applyFill="1" applyBorder="1" applyAlignment="1">
      <alignment horizontal="center" vertical="center"/>
    </xf>
    <xf numFmtId="9" fontId="1" fillId="6" borderId="11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8" borderId="12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 wrapText="1"/>
    </xf>
    <xf numFmtId="9" fontId="1" fillId="6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8" fillId="9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8" fillId="8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9" fontId="8" fillId="10" borderId="12" xfId="0" applyNumberFormat="1" applyFont="1" applyFill="1" applyBorder="1" applyAlignment="1">
      <alignment horizontal="center" vertical="center" wrapText="1"/>
    </xf>
    <xf numFmtId="164" fontId="8" fillId="10" borderId="12" xfId="0" applyNumberFormat="1" applyFont="1" applyFill="1" applyBorder="1" applyAlignment="1">
      <alignment horizontal="center" vertical="center" wrapText="1"/>
    </xf>
    <xf numFmtId="0" fontId="0" fillId="9" borderId="13" xfId="0" applyFill="1" applyBorder="1" applyProtection="1">
      <protection locked="0"/>
    </xf>
    <xf numFmtId="0" fontId="0" fillId="9" borderId="13" xfId="0" applyFill="1" applyBorder="1"/>
    <xf numFmtId="0" fontId="0" fillId="9" borderId="13" xfId="0" applyFill="1" applyBorder="1" applyAlignment="1" applyProtection="1">
      <alignment horizontal="left" vertical="center"/>
      <protection locked="0"/>
    </xf>
    <xf numFmtId="0" fontId="0" fillId="9" borderId="13" xfId="0" applyFill="1" applyBorder="1" applyAlignment="1">
      <alignment horizontal="left" vertical="center"/>
    </xf>
    <xf numFmtId="0" fontId="0" fillId="8" borderId="13" xfId="0" applyFill="1" applyBorder="1"/>
    <xf numFmtId="0" fontId="0" fillId="8" borderId="13" xfId="0" applyFill="1" applyBorder="1" applyAlignment="1">
      <alignment horizontal="left" vertical="center"/>
    </xf>
    <xf numFmtId="0" fontId="0" fillId="8" borderId="13" xfId="0" applyFill="1" applyBorder="1" applyAlignment="1">
      <alignment horizontal="center" vertical="center"/>
    </xf>
    <xf numFmtId="0" fontId="9" fillId="8" borderId="13" xfId="0" applyFont="1" applyFill="1" applyBorder="1" applyAlignment="1">
      <alignment vertical="center" wrapText="1"/>
    </xf>
    <xf numFmtId="0" fontId="9" fillId="8" borderId="13" xfId="0" applyFont="1" applyFill="1" applyBorder="1" applyAlignment="1">
      <alignment horizontal="left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0" fillId="9" borderId="13" xfId="0" applyFill="1" applyBorder="1" applyAlignment="1" applyProtection="1">
      <alignment horizontal="center" vertical="center"/>
      <protection locked="0"/>
    </xf>
    <xf numFmtId="0" fontId="0" fillId="11" borderId="13" xfId="0" applyFill="1" applyBorder="1" applyProtection="1">
      <protection locked="0"/>
    </xf>
    <xf numFmtId="0" fontId="0" fillId="11" borderId="13" xfId="0" applyFill="1" applyBorder="1" applyAlignment="1" applyProtection="1">
      <alignment horizontal="left" vertical="center"/>
      <protection locked="0"/>
    </xf>
    <xf numFmtId="0" fontId="0" fillId="11" borderId="13" xfId="0" applyFill="1" applyBorder="1" applyAlignment="1" applyProtection="1">
      <alignment horizontal="center" vertical="center"/>
      <protection locked="0"/>
    </xf>
    <xf numFmtId="0" fontId="0" fillId="11" borderId="13" xfId="0" applyFill="1" applyBorder="1"/>
    <xf numFmtId="0" fontId="0" fillId="11" borderId="13" xfId="0" applyFill="1" applyBorder="1" applyAlignment="1">
      <alignment horizontal="left" vertical="center"/>
    </xf>
    <xf numFmtId="0" fontId="9" fillId="8" borderId="13" xfId="0" applyFont="1" applyFill="1" applyBorder="1" applyAlignment="1">
      <alignment horizontal="center" vertical="center" wrapText="1"/>
    </xf>
    <xf numFmtId="0" fontId="1" fillId="12" borderId="16" xfId="0" applyFont="1" applyFill="1" applyBorder="1" applyAlignment="1">
      <alignment horizontal="left"/>
    </xf>
    <xf numFmtId="0" fontId="1" fillId="12" borderId="14" xfId="0" applyFont="1" applyFill="1" applyBorder="1" applyAlignment="1">
      <alignment horizontal="right" vertical="center"/>
    </xf>
    <xf numFmtId="0" fontId="12" fillId="11" borderId="13" xfId="0" applyFont="1" applyFill="1" applyBorder="1" applyAlignment="1">
      <alignment horizontal="right"/>
    </xf>
    <xf numFmtId="0" fontId="0" fillId="8" borderId="13" xfId="0" applyFill="1" applyBorder="1" applyAlignment="1">
      <alignment horizontal="center"/>
    </xf>
    <xf numFmtId="0" fontId="0" fillId="11" borderId="13" xfId="0" applyFill="1" applyBorder="1" applyAlignment="1" applyProtection="1">
      <alignment horizontal="center"/>
      <protection locked="0"/>
    </xf>
    <xf numFmtId="0" fontId="0" fillId="9" borderId="13" xfId="0" applyFill="1" applyBorder="1" applyAlignment="1" applyProtection="1">
      <alignment horizontal="center"/>
      <protection locked="0"/>
    </xf>
    <xf numFmtId="0" fontId="0" fillId="9" borderId="13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10" fillId="13" borderId="13" xfId="0" applyFont="1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 vertical="center"/>
    </xf>
    <xf numFmtId="0" fontId="0" fillId="12" borderId="13" xfId="0" applyFill="1" applyBorder="1" applyAlignment="1">
      <alignment horizontal="left" vertical="center"/>
    </xf>
    <xf numFmtId="0" fontId="2" fillId="0" borderId="12" xfId="0" applyFont="1" applyBorder="1"/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12" borderId="13" xfId="0" applyFont="1" applyFill="1" applyBorder="1"/>
    <xf numFmtId="0" fontId="13" fillId="14" borderId="13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vertical="center" wrapText="1"/>
    </xf>
    <xf numFmtId="0" fontId="10" fillId="14" borderId="13" xfId="0" applyFont="1" applyFill="1" applyBorder="1" applyAlignment="1">
      <alignment vertical="center" wrapText="1"/>
    </xf>
    <xf numFmtId="0" fontId="10" fillId="9" borderId="13" xfId="0" applyFont="1" applyFill="1" applyBorder="1" applyAlignment="1">
      <alignment vertical="center" wrapText="1"/>
    </xf>
    <xf numFmtId="0" fontId="14" fillId="9" borderId="13" xfId="0" applyFont="1" applyFill="1" applyBorder="1" applyAlignment="1">
      <alignment vertical="center" wrapText="1"/>
    </xf>
    <xf numFmtId="0" fontId="10" fillId="8" borderId="13" xfId="0" applyFont="1" applyFill="1" applyBorder="1" applyAlignment="1">
      <alignment vertical="center" wrapText="1"/>
    </xf>
    <xf numFmtId="0" fontId="12" fillId="12" borderId="13" xfId="0" applyFont="1" applyFill="1" applyBorder="1" applyAlignment="1">
      <alignment vertical="center" wrapText="1"/>
    </xf>
    <xf numFmtId="0" fontId="0" fillId="15" borderId="13" xfId="0" applyFill="1" applyBorder="1" applyProtection="1">
      <protection locked="0"/>
    </xf>
    <xf numFmtId="0" fontId="16" fillId="10" borderId="12" xfId="0" applyFont="1" applyFill="1" applyBorder="1" applyAlignment="1">
      <alignment horizontal="left" vertical="center" wrapText="1"/>
    </xf>
    <xf numFmtId="0" fontId="0" fillId="15" borderId="13" xfId="0" applyFill="1" applyBorder="1" applyAlignment="1">
      <alignment vertical="center"/>
    </xf>
    <xf numFmtId="0" fontId="15" fillId="15" borderId="13" xfId="0" applyFont="1" applyFill="1" applyBorder="1" applyAlignment="1">
      <alignment vertical="center"/>
    </xf>
    <xf numFmtId="0" fontId="0" fillId="15" borderId="13" xfId="0" applyFill="1" applyBorder="1" applyAlignment="1">
      <alignment vertical="center" wrapText="1"/>
    </xf>
    <xf numFmtId="0" fontId="1" fillId="9" borderId="13" xfId="0" applyFont="1" applyFill="1" applyBorder="1" applyAlignment="1">
      <alignment horizontal="left"/>
    </xf>
    <xf numFmtId="3" fontId="1" fillId="0" borderId="12" xfId="0" applyNumberFormat="1" applyFont="1" applyBorder="1" applyAlignment="1">
      <alignment horizontal="center" vertical="center"/>
    </xf>
    <xf numFmtId="3" fontId="8" fillId="9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9" borderId="12" xfId="0" applyNumberFormat="1" applyFont="1" applyFill="1" applyBorder="1" applyAlignment="1" applyProtection="1">
      <alignment horizontal="center" vertical="center"/>
      <protection locked="0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2" borderId="12" xfId="1" applyNumberFormat="1" applyFont="1" applyFill="1" applyBorder="1" applyAlignment="1">
      <alignment horizontal="center" vertical="center" wrapText="1"/>
    </xf>
    <xf numFmtId="3" fontId="6" fillId="10" borderId="12" xfId="0" applyNumberFormat="1" applyFont="1" applyFill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vertical="center" wrapText="1"/>
    </xf>
    <xf numFmtId="3" fontId="1" fillId="12" borderId="16" xfId="0" applyNumberFormat="1" applyFont="1" applyFill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left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right"/>
    </xf>
    <xf numFmtId="0" fontId="1" fillId="12" borderId="15" xfId="0" applyFont="1" applyFill="1" applyBorder="1" applyAlignment="1">
      <alignment horizontal="right"/>
    </xf>
    <xf numFmtId="0" fontId="0" fillId="9" borderId="13" xfId="0" applyFill="1" applyBorder="1" applyAlignment="1" applyProtection="1">
      <alignment horizontal="center"/>
      <protection locked="0"/>
    </xf>
    <xf numFmtId="0" fontId="1" fillId="8" borderId="14" xfId="0" applyFont="1" applyFill="1" applyBorder="1" applyAlignment="1" applyProtection="1">
      <alignment horizontal="center"/>
      <protection locked="0"/>
    </xf>
    <xf numFmtId="0" fontId="1" fillId="8" borderId="16" xfId="0" applyFont="1" applyFill="1" applyBorder="1" applyAlignment="1" applyProtection="1">
      <alignment horizontal="center"/>
      <protection locked="0"/>
    </xf>
    <xf numFmtId="0" fontId="1" fillId="8" borderId="14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1" fillId="14" borderId="14" xfId="0" applyFont="1" applyFill="1" applyBorder="1" applyAlignment="1">
      <alignment horizontal="center"/>
    </xf>
    <xf numFmtId="0" fontId="1" fillId="14" borderId="15" xfId="0" applyFont="1" applyFill="1" applyBorder="1" applyAlignment="1">
      <alignment horizontal="center"/>
    </xf>
    <xf numFmtId="0" fontId="1" fillId="14" borderId="16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right"/>
    </xf>
    <xf numFmtId="0" fontId="1" fillId="9" borderId="15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9" fontId="1" fillId="6" borderId="4" xfId="0" applyNumberFormat="1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9"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1EBA1-EB69-48EB-9CE5-C7F3798FA562}">
  <sheetPr codeName="Sheet1"/>
  <dimension ref="A1:H46"/>
  <sheetViews>
    <sheetView tabSelected="1" zoomScaleNormal="100" workbookViewId="0">
      <selection activeCell="A2" sqref="A2:C2"/>
    </sheetView>
  </sheetViews>
  <sheetFormatPr defaultColWidth="9" defaultRowHeight="13.8"/>
  <cols>
    <col min="1" max="1" width="4.796875" style="1" bestFit="1" customWidth="1"/>
    <col min="2" max="2" width="61.5" style="2" customWidth="1"/>
    <col min="3" max="3" width="12.19921875" style="24" customWidth="1"/>
    <col min="4" max="4" width="11.5" style="1" customWidth="1"/>
    <col min="5" max="5" width="7.69921875" style="1" bestFit="1" customWidth="1"/>
    <col min="6" max="6" width="17.5" style="1" bestFit="1" customWidth="1"/>
    <col min="7" max="16384" width="9" style="1"/>
  </cols>
  <sheetData>
    <row r="1" spans="1:8">
      <c r="A1" s="93" t="s">
        <v>0</v>
      </c>
      <c r="B1" s="93"/>
      <c r="C1" s="93"/>
    </row>
    <row r="2" spans="1:8">
      <c r="A2" s="95" t="s">
        <v>118</v>
      </c>
      <c r="B2" s="96"/>
      <c r="C2" s="97"/>
    </row>
    <row r="3" spans="1:8">
      <c r="A3" s="14" t="s">
        <v>1</v>
      </c>
      <c r="B3" s="94" t="s">
        <v>111</v>
      </c>
      <c r="C3" s="94"/>
    </row>
    <row r="4" spans="1:8" ht="14.4">
      <c r="A4" s="14" t="s">
        <v>2</v>
      </c>
      <c r="B4" s="19" t="s">
        <v>3</v>
      </c>
      <c r="C4" s="82"/>
    </row>
    <row r="5" spans="1:8" ht="14.4">
      <c r="A5" s="14" t="s">
        <v>4</v>
      </c>
      <c r="B5" s="19" t="s">
        <v>5</v>
      </c>
      <c r="C5" s="82"/>
    </row>
    <row r="6" spans="1:8" ht="14.4">
      <c r="A6" s="14" t="s">
        <v>6</v>
      </c>
      <c r="B6" s="19" t="s">
        <v>7</v>
      </c>
      <c r="C6" s="33" t="e">
        <f>C5/C4</f>
        <v>#DIV/0!</v>
      </c>
    </row>
    <row r="7" spans="1:8" ht="14.4">
      <c r="A7" s="14" t="s">
        <v>8</v>
      </c>
      <c r="B7" s="19" t="s">
        <v>9</v>
      </c>
      <c r="C7" s="27" t="s">
        <v>10</v>
      </c>
    </row>
    <row r="8" spans="1:8" ht="14.4">
      <c r="A8" s="14" t="s">
        <v>11</v>
      </c>
      <c r="B8" s="19" t="s">
        <v>12</v>
      </c>
      <c r="C8" s="32" cm="1">
        <f t="array" ref="C8">_xlfn.IFS(C7="RS-16",0.25, C7="RS-12.5",0.25, C7="RS-10",0.2, C7="RMU",0.15, C7="T",0.1, C7="AC",0.1, C7="AE",0.1, C7="AW",0.1, C7="CS",0.1, C7="GS",0.1, C7="CP",0.1, C7="M",0.1, C7="NM",0.1)</f>
        <v>0.25</v>
      </c>
    </row>
    <row r="9" spans="1:8" ht="14.4">
      <c r="A9" s="14" t="s">
        <v>13</v>
      </c>
      <c r="B9" s="63" t="s">
        <v>14</v>
      </c>
      <c r="C9" s="81">
        <f>C4*C8</f>
        <v>0</v>
      </c>
    </row>
    <row r="10" spans="1:8" ht="28.8">
      <c r="A10" s="14" t="s">
        <v>15</v>
      </c>
      <c r="B10" s="19" t="s">
        <v>16</v>
      </c>
      <c r="C10" s="81" t="e">
        <f>C9*C6</f>
        <v>#DIV/0!</v>
      </c>
    </row>
    <row r="11" spans="1:8" ht="14.4">
      <c r="A11" s="14" t="s">
        <v>17</v>
      </c>
      <c r="B11" s="18" t="s">
        <v>18</v>
      </c>
      <c r="C11" s="83"/>
      <c r="D11" s="89" t="s">
        <v>110</v>
      </c>
      <c r="E11" s="90"/>
      <c r="F11" s="90"/>
      <c r="G11" s="90"/>
      <c r="H11" s="90"/>
    </row>
    <row r="12" spans="1:8" ht="14.4">
      <c r="A12" s="14" t="s">
        <v>19</v>
      </c>
      <c r="B12" s="63" t="s">
        <v>20</v>
      </c>
      <c r="C12" s="29" t="e">
        <f>IF(C11&gt;=C10,"Yes","No")</f>
        <v>#DIV/0!</v>
      </c>
    </row>
    <row r="13" spans="1:8" ht="43.2">
      <c r="A13" s="14" t="s">
        <v>21</v>
      </c>
      <c r="B13" s="18" t="s">
        <v>22</v>
      </c>
      <c r="C13" s="28" t="s">
        <v>23</v>
      </c>
    </row>
    <row r="14" spans="1:8">
      <c r="A14" s="15"/>
      <c r="B14" s="91"/>
      <c r="C14" s="91"/>
    </row>
    <row r="15" spans="1:8" ht="28.2" customHeight="1">
      <c r="A15" s="14" t="s">
        <v>24</v>
      </c>
      <c r="B15" s="18" t="s">
        <v>25</v>
      </c>
      <c r="C15" s="84">
        <f>C11</f>
        <v>0</v>
      </c>
    </row>
    <row r="16" spans="1:8" ht="43.2">
      <c r="A16" s="16"/>
      <c r="B16" s="20" t="s">
        <v>26</v>
      </c>
      <c r="C16" s="30"/>
    </row>
    <row r="17" spans="1:3" ht="14.4">
      <c r="A17" s="14" t="s">
        <v>27</v>
      </c>
      <c r="B17" s="18" t="s">
        <v>28</v>
      </c>
      <c r="C17" s="85">
        <f>C15*0.25</f>
        <v>0</v>
      </c>
    </row>
    <row r="18" spans="1:3" ht="14.4">
      <c r="A18" s="14" t="s">
        <v>29</v>
      </c>
      <c r="B18" s="21" t="s">
        <v>30</v>
      </c>
      <c r="C18" s="82">
        <v>0</v>
      </c>
    </row>
    <row r="19" spans="1:3" ht="14.4">
      <c r="A19" s="14" t="s">
        <v>31</v>
      </c>
      <c r="B19" s="18" t="s">
        <v>32</v>
      </c>
      <c r="C19" s="84">
        <f>SUM(C15+C17+C18)</f>
        <v>0</v>
      </c>
    </row>
    <row r="20" spans="1:3">
      <c r="A20" s="15"/>
      <c r="B20" s="92"/>
      <c r="C20" s="92"/>
    </row>
    <row r="21" spans="1:3" ht="14.4">
      <c r="A21" s="14" t="s">
        <v>33</v>
      </c>
      <c r="B21" s="76" t="s">
        <v>107</v>
      </c>
      <c r="C21" s="86">
        <f>C9-C19</f>
        <v>0</v>
      </c>
    </row>
    <row r="22" spans="1:3" ht="28.8">
      <c r="A22" s="14" t="s">
        <v>106</v>
      </c>
      <c r="B22" s="18" t="s">
        <v>108</v>
      </c>
      <c r="C22" s="84">
        <f>'Planting Plan'!P1</f>
        <v>0</v>
      </c>
    </row>
    <row r="23" spans="1:3">
      <c r="A23" s="15"/>
      <c r="B23" s="91"/>
      <c r="C23" s="91"/>
    </row>
    <row r="24" spans="1:3" ht="14.4">
      <c r="A24" s="14" t="s">
        <v>34</v>
      </c>
      <c r="B24" s="19" t="s">
        <v>35</v>
      </c>
      <c r="C24" s="87">
        <f>C19</f>
        <v>0</v>
      </c>
    </row>
    <row r="25" spans="1:3" ht="14.4">
      <c r="A25" s="14" t="s">
        <v>36</v>
      </c>
      <c r="B25" s="18" t="s">
        <v>109</v>
      </c>
      <c r="C25" s="84">
        <f>C22</f>
        <v>0</v>
      </c>
    </row>
    <row r="26" spans="1:3" ht="14.4">
      <c r="A26" s="14" t="s">
        <v>37</v>
      </c>
      <c r="B26" s="18" t="s">
        <v>38</v>
      </c>
      <c r="C26" s="84">
        <f>C24+C25</f>
        <v>0</v>
      </c>
    </row>
    <row r="27" spans="1:3" ht="14.4">
      <c r="A27" s="14" t="s">
        <v>39</v>
      </c>
      <c r="B27" s="18" t="s">
        <v>40</v>
      </c>
      <c r="C27" s="84">
        <f>C9</f>
        <v>0</v>
      </c>
    </row>
    <row r="28" spans="1:3" ht="14.4">
      <c r="A28" s="14" t="s">
        <v>41</v>
      </c>
      <c r="B28" s="18" t="s">
        <v>42</v>
      </c>
      <c r="C28" s="22" t="str">
        <f>IF(C26&gt;=C27,"Yes","No")</f>
        <v>Yes</v>
      </c>
    </row>
    <row r="29" spans="1:3" ht="28.8">
      <c r="A29" s="14" t="s">
        <v>43</v>
      </c>
      <c r="B29" s="18" t="s">
        <v>44</v>
      </c>
      <c r="C29" s="22" t="s">
        <v>23</v>
      </c>
    </row>
    <row r="30" spans="1:3" ht="14.4">
      <c r="B30" s="17"/>
      <c r="C30" s="31"/>
    </row>
    <row r="32" spans="1:3" ht="69">
      <c r="B32" s="3" t="s">
        <v>9</v>
      </c>
      <c r="C32" s="4" t="s">
        <v>45</v>
      </c>
    </row>
    <row r="33" spans="2:3">
      <c r="B33" s="9"/>
      <c r="C33" s="10"/>
    </row>
    <row r="34" spans="2:3">
      <c r="B34" s="7" t="s">
        <v>10</v>
      </c>
      <c r="C34" s="23">
        <v>0.25</v>
      </c>
    </row>
    <row r="35" spans="2:3">
      <c r="B35" s="5" t="s">
        <v>46</v>
      </c>
      <c r="C35" s="6">
        <v>0.25</v>
      </c>
    </row>
    <row r="36" spans="2:3">
      <c r="B36" s="7" t="s">
        <v>47</v>
      </c>
      <c r="C36" s="23">
        <v>0.2</v>
      </c>
    </row>
    <row r="37" spans="2:3">
      <c r="B37" s="5" t="s">
        <v>48</v>
      </c>
      <c r="C37" s="6">
        <v>0.15</v>
      </c>
    </row>
    <row r="38" spans="2:3">
      <c r="B38" s="7" t="s">
        <v>49</v>
      </c>
      <c r="C38" s="11">
        <v>0.1</v>
      </c>
    </row>
    <row r="39" spans="2:3">
      <c r="B39" s="7" t="s">
        <v>50</v>
      </c>
      <c r="C39" s="12"/>
    </row>
    <row r="40" spans="2:3" ht="14.4">
      <c r="B40" s="7" t="s">
        <v>51</v>
      </c>
      <c r="C40" s="12"/>
    </row>
    <row r="41" spans="2:3" ht="14.4">
      <c r="B41" s="7" t="s">
        <v>52</v>
      </c>
      <c r="C41" s="12"/>
    </row>
    <row r="42" spans="2:3" ht="14.4">
      <c r="B42" s="7" t="s">
        <v>53</v>
      </c>
      <c r="C42" s="12"/>
    </row>
    <row r="43" spans="2:3" ht="14.4">
      <c r="B43" s="7" t="s">
        <v>54</v>
      </c>
      <c r="C43" s="12"/>
    </row>
    <row r="44" spans="2:3" ht="14.4">
      <c r="B44" s="7" t="s">
        <v>55</v>
      </c>
      <c r="C44" s="12"/>
    </row>
    <row r="45" spans="2:3" ht="14.4">
      <c r="B45" s="7" t="s">
        <v>56</v>
      </c>
      <c r="C45" s="12"/>
    </row>
    <row r="46" spans="2:3" ht="14.4">
      <c r="B46" s="8" t="s">
        <v>57</v>
      </c>
      <c r="C46" s="13"/>
    </row>
  </sheetData>
  <sheetProtection autoFilter="0"/>
  <mergeCells count="7">
    <mergeCell ref="D11:H11"/>
    <mergeCell ref="B14:C14"/>
    <mergeCell ref="B20:C20"/>
    <mergeCell ref="B23:C23"/>
    <mergeCell ref="A1:C1"/>
    <mergeCell ref="B3:C3"/>
    <mergeCell ref="A2:C2"/>
  </mergeCells>
  <conditionalFormatting sqref="C6">
    <cfRule type="cellIs" dxfId="8" priority="7" operator="greaterThan">
      <formula>1</formula>
    </cfRule>
  </conditionalFormatting>
  <conditionalFormatting sqref="C11">
    <cfRule type="cellIs" dxfId="7" priority="8" operator="greaterThan">
      <formula>$C$5</formula>
    </cfRule>
  </conditionalFormatting>
  <conditionalFormatting sqref="C12">
    <cfRule type="containsText" dxfId="6" priority="3" operator="containsText" text="Yes">
      <formula>NOT(ISERROR(SEARCH("Yes",C12)))</formula>
    </cfRule>
    <cfRule type="containsText" dxfId="5" priority="6" operator="containsText" text="No">
      <formula>NOT(ISERROR(SEARCH("No",C12)))</formula>
    </cfRule>
  </conditionalFormatting>
  <conditionalFormatting sqref="C13">
    <cfRule type="expression" dxfId="4" priority="2">
      <formula>$C$12="No"</formula>
    </cfRule>
  </conditionalFormatting>
  <conditionalFormatting sqref="C28">
    <cfRule type="containsText" dxfId="3" priority="4" operator="containsText" text="No">
      <formula>NOT(ISERROR(SEARCH("No",C28)))</formula>
    </cfRule>
    <cfRule type="containsText" dxfId="2" priority="5" operator="containsText" text="Yes">
      <formula>NOT(ISERROR(SEARCH("Yes",C28)))</formula>
    </cfRule>
  </conditionalFormatting>
  <conditionalFormatting sqref="C29">
    <cfRule type="expression" dxfId="1" priority="1">
      <formula>$C$28="No"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AEAE71-5631-4A93-83D4-EED477C4C34D}">
          <x14:formula1>
            <xm:f>'Zoning %'!$A$2:$A$14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DD56A-4EDB-4B6D-8F02-7012DB0338AC}">
  <sheetPr codeName="Sheet3"/>
  <dimension ref="A1:P20"/>
  <sheetViews>
    <sheetView zoomScale="115" zoomScaleNormal="115" workbookViewId="0">
      <selection activeCell="A46" sqref="A46"/>
    </sheetView>
  </sheetViews>
  <sheetFormatPr defaultRowHeight="13.8"/>
  <cols>
    <col min="1" max="2" width="29.796875" customWidth="1"/>
    <col min="3" max="3" width="33.19921875" customWidth="1"/>
    <col min="4" max="4" width="16.296875" style="26" customWidth="1"/>
    <col min="5" max="5" width="30.5" customWidth="1"/>
    <col min="7" max="7" width="9.5" customWidth="1"/>
    <col min="10" max="15" width="12.296875" style="1" customWidth="1"/>
    <col min="16" max="16" width="12.69921875" customWidth="1"/>
  </cols>
  <sheetData>
    <row r="1" spans="1:16" ht="15.6">
      <c r="A1" s="54" t="s">
        <v>58</v>
      </c>
      <c r="B1" s="100"/>
      <c r="C1" s="100"/>
      <c r="D1" s="101" t="s">
        <v>59</v>
      </c>
      <c r="E1" s="102"/>
      <c r="F1" s="98" t="s">
        <v>60</v>
      </c>
      <c r="G1" s="99"/>
      <c r="H1" s="52">
        <f>SUM(H3:H10)</f>
        <v>0</v>
      </c>
      <c r="I1" s="103" t="s">
        <v>61</v>
      </c>
      <c r="J1" s="104"/>
      <c r="K1" s="104"/>
      <c r="L1" s="104"/>
      <c r="M1" s="104"/>
      <c r="N1" s="105"/>
      <c r="O1" s="53" t="s">
        <v>62</v>
      </c>
      <c r="P1" s="88">
        <f>SUM(P3:P10)</f>
        <v>0</v>
      </c>
    </row>
    <row r="2" spans="1:16" s="25" customFormat="1" ht="48" customHeight="1">
      <c r="A2" s="41" t="s">
        <v>117</v>
      </c>
      <c r="B2" s="41" t="s">
        <v>63</v>
      </c>
      <c r="C2" s="41" t="s">
        <v>64</v>
      </c>
      <c r="D2" s="51" t="s">
        <v>65</v>
      </c>
      <c r="E2" s="42" t="s">
        <v>66</v>
      </c>
      <c r="F2" s="43" t="s">
        <v>67</v>
      </c>
      <c r="G2" s="43" t="s">
        <v>68</v>
      </c>
      <c r="H2" s="43" t="s">
        <v>69</v>
      </c>
      <c r="I2" s="43" t="s">
        <v>70</v>
      </c>
      <c r="J2" s="60" t="s">
        <v>71</v>
      </c>
      <c r="K2" s="60" t="s">
        <v>72</v>
      </c>
      <c r="L2" s="60" t="s">
        <v>73</v>
      </c>
      <c r="M2" s="60" t="s">
        <v>74</v>
      </c>
      <c r="N2" s="60" t="s">
        <v>75</v>
      </c>
      <c r="O2" s="44" t="s">
        <v>76</v>
      </c>
      <c r="P2" s="43" t="s">
        <v>77</v>
      </c>
    </row>
    <row r="3" spans="1:16">
      <c r="A3" s="38" t="s">
        <v>78</v>
      </c>
      <c r="B3" s="38" t="s">
        <v>78</v>
      </c>
      <c r="C3" s="38" t="s">
        <v>78</v>
      </c>
      <c r="D3" s="55" t="s">
        <v>79</v>
      </c>
      <c r="E3" s="38" t="s">
        <v>80</v>
      </c>
      <c r="F3" s="38" t="s">
        <v>116</v>
      </c>
      <c r="G3" s="38" t="s">
        <v>81</v>
      </c>
      <c r="H3" s="39">
        <v>0</v>
      </c>
      <c r="I3" s="39">
        <v>0</v>
      </c>
      <c r="J3" s="40">
        <f>I3*0.5</f>
        <v>0</v>
      </c>
      <c r="K3" s="40">
        <f>I3*0.25</f>
        <v>0</v>
      </c>
      <c r="L3" s="40">
        <f>I3*0.5</f>
        <v>0</v>
      </c>
      <c r="M3" s="40">
        <f>I3*0.5</f>
        <v>0</v>
      </c>
      <c r="N3" s="40">
        <f>I3*0.25</f>
        <v>0</v>
      </c>
      <c r="O3" s="40">
        <f>SUM(I3:N3)</f>
        <v>0</v>
      </c>
      <c r="P3" s="39">
        <f>O3*H3</f>
        <v>0</v>
      </c>
    </row>
    <row r="4" spans="1:16">
      <c r="A4" s="46"/>
      <c r="B4" s="46"/>
      <c r="C4" s="46"/>
      <c r="D4" s="56"/>
      <c r="E4" s="46"/>
      <c r="F4" s="46"/>
      <c r="G4" s="46"/>
      <c r="H4" s="47"/>
      <c r="I4" s="47"/>
      <c r="J4" s="48">
        <f t="shared" ref="J4:J5" si="0">I4*0.5</f>
        <v>0</v>
      </c>
      <c r="K4" s="48">
        <f t="shared" ref="K4:K5" si="1">I4*0.25</f>
        <v>0</v>
      </c>
      <c r="L4" s="48">
        <f t="shared" ref="L4:L5" si="2">I4*0.5</f>
        <v>0</v>
      </c>
      <c r="M4" s="48">
        <f t="shared" ref="M4:M5" si="3">I4*0.5</f>
        <v>0</v>
      </c>
      <c r="N4" s="48">
        <f t="shared" ref="N4:N5" si="4">I4*0.25</f>
        <v>0</v>
      </c>
      <c r="O4" s="61">
        <f t="shared" ref="O4:O10" si="5">SUM(I4:N4)</f>
        <v>0</v>
      </c>
      <c r="P4" s="62">
        <f t="shared" ref="P4:P10" si="6">O4*H4</f>
        <v>0</v>
      </c>
    </row>
    <row r="5" spans="1:16">
      <c r="A5" s="34"/>
      <c r="B5" s="34"/>
      <c r="C5" s="34"/>
      <c r="D5" s="57"/>
      <c r="E5" s="34"/>
      <c r="F5" s="34"/>
      <c r="G5" s="34"/>
      <c r="H5" s="36"/>
      <c r="I5" s="36"/>
      <c r="J5" s="45">
        <f t="shared" si="0"/>
        <v>0</v>
      </c>
      <c r="K5" s="45">
        <f t="shared" si="1"/>
        <v>0</v>
      </c>
      <c r="L5" s="45">
        <f t="shared" si="2"/>
        <v>0</v>
      </c>
      <c r="M5" s="45">
        <f t="shared" si="3"/>
        <v>0</v>
      </c>
      <c r="N5" s="45">
        <f t="shared" si="4"/>
        <v>0</v>
      </c>
      <c r="O5" s="61">
        <f t="shared" si="5"/>
        <v>0</v>
      </c>
      <c r="P5" s="62">
        <f t="shared" si="6"/>
        <v>0</v>
      </c>
    </row>
    <row r="6" spans="1:16">
      <c r="A6" s="46"/>
      <c r="B6" s="46"/>
      <c r="C6" s="46"/>
      <c r="D6" s="56"/>
      <c r="E6" s="46"/>
      <c r="F6" s="46"/>
      <c r="G6" s="46"/>
      <c r="H6" s="47"/>
      <c r="I6" s="47"/>
      <c r="J6" s="48">
        <f t="shared" ref="J6:J10" si="7">I6*0.5</f>
        <v>0</v>
      </c>
      <c r="K6" s="48">
        <f t="shared" ref="K6:K10" si="8">I6*0.25</f>
        <v>0</v>
      </c>
      <c r="L6" s="48">
        <f t="shared" ref="L6:L10" si="9">I6*0.5</f>
        <v>0</v>
      </c>
      <c r="M6" s="48">
        <f t="shared" ref="M6:M10" si="10">I6*0.5</f>
        <v>0</v>
      </c>
      <c r="N6" s="48">
        <f t="shared" ref="N6:N10" si="11">I6*0.25</f>
        <v>0</v>
      </c>
      <c r="O6" s="61">
        <f t="shared" si="5"/>
        <v>0</v>
      </c>
      <c r="P6" s="62">
        <f t="shared" si="6"/>
        <v>0</v>
      </c>
    </row>
    <row r="7" spans="1:16">
      <c r="A7" s="34"/>
      <c r="B7" s="34"/>
      <c r="C7" s="34"/>
      <c r="D7" s="57"/>
      <c r="E7" s="34"/>
      <c r="F7" s="34"/>
      <c r="G7" s="34"/>
      <c r="H7" s="36"/>
      <c r="I7" s="36"/>
      <c r="J7" s="45">
        <f t="shared" si="7"/>
        <v>0</v>
      </c>
      <c r="K7" s="45">
        <f t="shared" si="8"/>
        <v>0</v>
      </c>
      <c r="L7" s="45">
        <f t="shared" si="9"/>
        <v>0</v>
      </c>
      <c r="M7" s="45">
        <f t="shared" si="10"/>
        <v>0</v>
      </c>
      <c r="N7" s="45">
        <f t="shared" si="11"/>
        <v>0</v>
      </c>
      <c r="O7" s="61">
        <f t="shared" si="5"/>
        <v>0</v>
      </c>
      <c r="P7" s="62">
        <f t="shared" si="6"/>
        <v>0</v>
      </c>
    </row>
    <row r="8" spans="1:16">
      <c r="A8" s="46"/>
      <c r="B8" s="46"/>
      <c r="C8" s="46"/>
      <c r="D8" s="56"/>
      <c r="E8" s="46"/>
      <c r="F8" s="46"/>
      <c r="G8" s="46"/>
      <c r="H8" s="47"/>
      <c r="I8" s="47"/>
      <c r="J8" s="48">
        <f t="shared" si="7"/>
        <v>0</v>
      </c>
      <c r="K8" s="48">
        <f t="shared" si="8"/>
        <v>0</v>
      </c>
      <c r="L8" s="48">
        <f t="shared" si="9"/>
        <v>0</v>
      </c>
      <c r="M8" s="48">
        <f t="shared" si="10"/>
        <v>0</v>
      </c>
      <c r="N8" s="48">
        <f t="shared" si="11"/>
        <v>0</v>
      </c>
      <c r="O8" s="61">
        <f t="shared" si="5"/>
        <v>0</v>
      </c>
      <c r="P8" s="62">
        <f t="shared" si="6"/>
        <v>0</v>
      </c>
    </row>
    <row r="9" spans="1:16">
      <c r="A9" s="34"/>
      <c r="B9" s="34"/>
      <c r="C9" s="34"/>
      <c r="D9" s="57"/>
      <c r="E9" s="34"/>
      <c r="F9" s="34"/>
      <c r="G9" s="34"/>
      <c r="H9" s="36"/>
      <c r="I9" s="36"/>
      <c r="J9" s="45">
        <f t="shared" si="7"/>
        <v>0</v>
      </c>
      <c r="K9" s="45">
        <f t="shared" si="8"/>
        <v>0</v>
      </c>
      <c r="L9" s="45">
        <f t="shared" si="9"/>
        <v>0</v>
      </c>
      <c r="M9" s="45">
        <f t="shared" si="10"/>
        <v>0</v>
      </c>
      <c r="N9" s="45">
        <f t="shared" si="11"/>
        <v>0</v>
      </c>
      <c r="O9" s="61">
        <f t="shared" si="5"/>
        <v>0</v>
      </c>
      <c r="P9" s="62">
        <f t="shared" si="6"/>
        <v>0</v>
      </c>
    </row>
    <row r="10" spans="1:16">
      <c r="A10" s="46"/>
      <c r="B10" s="46"/>
      <c r="C10" s="46"/>
      <c r="D10" s="56"/>
      <c r="E10" s="46"/>
      <c r="F10" s="46"/>
      <c r="G10" s="46"/>
      <c r="H10" s="47"/>
      <c r="I10" s="47"/>
      <c r="J10" s="48">
        <f t="shared" si="7"/>
        <v>0</v>
      </c>
      <c r="K10" s="48">
        <f t="shared" si="8"/>
        <v>0</v>
      </c>
      <c r="L10" s="48">
        <f t="shared" si="9"/>
        <v>0</v>
      </c>
      <c r="M10" s="48">
        <f t="shared" si="10"/>
        <v>0</v>
      </c>
      <c r="N10" s="48">
        <f t="shared" si="11"/>
        <v>0</v>
      </c>
      <c r="O10" s="61">
        <f t="shared" si="5"/>
        <v>0</v>
      </c>
      <c r="P10" s="62">
        <f t="shared" si="6"/>
        <v>0</v>
      </c>
    </row>
    <row r="11" spans="1:16">
      <c r="A11" s="35"/>
      <c r="B11" s="35"/>
      <c r="C11" s="35"/>
      <c r="D11" s="58"/>
      <c r="E11" s="35"/>
      <c r="F11" s="35"/>
      <c r="G11" s="35"/>
      <c r="H11" s="37"/>
      <c r="I11" s="37"/>
      <c r="J11" s="45">
        <f t="shared" ref="J11:J20" si="12">I11*0.5</f>
        <v>0</v>
      </c>
      <c r="K11" s="45">
        <f t="shared" ref="K11:K20" si="13">I11*0.25</f>
        <v>0</v>
      </c>
      <c r="L11" s="45">
        <f t="shared" ref="L11:L20" si="14">I11*0.5</f>
        <v>0</v>
      </c>
      <c r="M11" s="45">
        <f t="shared" ref="M11:M20" si="15">I11*0.5</f>
        <v>0</v>
      </c>
      <c r="N11" s="45">
        <f t="shared" ref="N11:N20" si="16">I11*0.25</f>
        <v>0</v>
      </c>
      <c r="O11" s="61">
        <f t="shared" ref="O11:O20" si="17">SUM(I11:N11)</f>
        <v>0</v>
      </c>
      <c r="P11" s="62">
        <f t="shared" ref="P11:P20" si="18">O11*H11</f>
        <v>0</v>
      </c>
    </row>
    <row r="12" spans="1:16">
      <c r="A12" s="49"/>
      <c r="B12" s="49"/>
      <c r="C12" s="49"/>
      <c r="D12" s="59"/>
      <c r="E12" s="49"/>
      <c r="F12" s="49"/>
      <c r="G12" s="49"/>
      <c r="H12" s="50"/>
      <c r="I12" s="50"/>
      <c r="J12" s="48">
        <f t="shared" si="12"/>
        <v>0</v>
      </c>
      <c r="K12" s="48">
        <f t="shared" si="13"/>
        <v>0</v>
      </c>
      <c r="L12" s="48">
        <f t="shared" si="14"/>
        <v>0</v>
      </c>
      <c r="M12" s="48">
        <f t="shared" si="15"/>
        <v>0</v>
      </c>
      <c r="N12" s="48">
        <f t="shared" si="16"/>
        <v>0</v>
      </c>
      <c r="O12" s="61">
        <f t="shared" si="17"/>
        <v>0</v>
      </c>
      <c r="P12" s="62">
        <f t="shared" si="18"/>
        <v>0</v>
      </c>
    </row>
    <row r="13" spans="1:16">
      <c r="A13" s="35"/>
      <c r="B13" s="35"/>
      <c r="C13" s="35"/>
      <c r="D13" s="58"/>
      <c r="E13" s="35"/>
      <c r="F13" s="35"/>
      <c r="G13" s="35"/>
      <c r="H13" s="37"/>
      <c r="I13" s="37"/>
      <c r="J13" s="45">
        <f t="shared" si="12"/>
        <v>0</v>
      </c>
      <c r="K13" s="45">
        <f t="shared" si="13"/>
        <v>0</v>
      </c>
      <c r="L13" s="45">
        <f t="shared" si="14"/>
        <v>0</v>
      </c>
      <c r="M13" s="45">
        <f t="shared" si="15"/>
        <v>0</v>
      </c>
      <c r="N13" s="45">
        <f t="shared" si="16"/>
        <v>0</v>
      </c>
      <c r="O13" s="61">
        <f t="shared" si="17"/>
        <v>0</v>
      </c>
      <c r="P13" s="62">
        <f t="shared" si="18"/>
        <v>0</v>
      </c>
    </row>
    <row r="14" spans="1:16">
      <c r="A14" s="49"/>
      <c r="B14" s="49"/>
      <c r="C14" s="49"/>
      <c r="D14" s="59"/>
      <c r="E14" s="49"/>
      <c r="F14" s="49"/>
      <c r="G14" s="49"/>
      <c r="H14" s="50"/>
      <c r="I14" s="50"/>
      <c r="J14" s="48">
        <f t="shared" si="12"/>
        <v>0</v>
      </c>
      <c r="K14" s="48">
        <f t="shared" si="13"/>
        <v>0</v>
      </c>
      <c r="L14" s="48">
        <f t="shared" si="14"/>
        <v>0</v>
      </c>
      <c r="M14" s="48">
        <f t="shared" si="15"/>
        <v>0</v>
      </c>
      <c r="N14" s="48">
        <f t="shared" si="16"/>
        <v>0</v>
      </c>
      <c r="O14" s="61">
        <f t="shared" si="17"/>
        <v>0</v>
      </c>
      <c r="P14" s="62">
        <f t="shared" si="18"/>
        <v>0</v>
      </c>
    </row>
    <row r="15" spans="1:16">
      <c r="A15" s="35"/>
      <c r="B15" s="35"/>
      <c r="C15" s="35"/>
      <c r="D15" s="58"/>
      <c r="E15" s="35"/>
      <c r="F15" s="35"/>
      <c r="G15" s="35"/>
      <c r="H15" s="37"/>
      <c r="I15" s="37"/>
      <c r="J15" s="45">
        <f t="shared" si="12"/>
        <v>0</v>
      </c>
      <c r="K15" s="45">
        <f t="shared" si="13"/>
        <v>0</v>
      </c>
      <c r="L15" s="45">
        <f t="shared" si="14"/>
        <v>0</v>
      </c>
      <c r="M15" s="45">
        <f t="shared" si="15"/>
        <v>0</v>
      </c>
      <c r="N15" s="45">
        <f t="shared" si="16"/>
        <v>0</v>
      </c>
      <c r="O15" s="61">
        <f t="shared" si="17"/>
        <v>0</v>
      </c>
      <c r="P15" s="62">
        <f t="shared" si="18"/>
        <v>0</v>
      </c>
    </row>
    <row r="16" spans="1:16">
      <c r="A16" s="49"/>
      <c r="B16" s="49"/>
      <c r="C16" s="49"/>
      <c r="D16" s="59"/>
      <c r="E16" s="49"/>
      <c r="F16" s="49"/>
      <c r="G16" s="49"/>
      <c r="H16" s="50"/>
      <c r="I16" s="50"/>
      <c r="J16" s="48">
        <f t="shared" si="12"/>
        <v>0</v>
      </c>
      <c r="K16" s="48">
        <f t="shared" si="13"/>
        <v>0</v>
      </c>
      <c r="L16" s="48">
        <f t="shared" si="14"/>
        <v>0</v>
      </c>
      <c r="M16" s="48">
        <f t="shared" si="15"/>
        <v>0</v>
      </c>
      <c r="N16" s="48">
        <f t="shared" si="16"/>
        <v>0</v>
      </c>
      <c r="O16" s="61">
        <f t="shared" si="17"/>
        <v>0</v>
      </c>
      <c r="P16" s="62">
        <f t="shared" si="18"/>
        <v>0</v>
      </c>
    </row>
    <row r="17" spans="1:16">
      <c r="A17" s="35"/>
      <c r="B17" s="35"/>
      <c r="C17" s="35"/>
      <c r="D17" s="58"/>
      <c r="E17" s="35"/>
      <c r="F17" s="35"/>
      <c r="G17" s="35"/>
      <c r="H17" s="37"/>
      <c r="I17" s="37"/>
      <c r="J17" s="45">
        <f t="shared" si="12"/>
        <v>0</v>
      </c>
      <c r="K17" s="45">
        <f t="shared" si="13"/>
        <v>0</v>
      </c>
      <c r="L17" s="45">
        <f t="shared" si="14"/>
        <v>0</v>
      </c>
      <c r="M17" s="45">
        <f t="shared" si="15"/>
        <v>0</v>
      </c>
      <c r="N17" s="45">
        <f t="shared" si="16"/>
        <v>0</v>
      </c>
      <c r="O17" s="61">
        <f t="shared" si="17"/>
        <v>0</v>
      </c>
      <c r="P17" s="62">
        <f t="shared" si="18"/>
        <v>0</v>
      </c>
    </row>
    <row r="18" spans="1:16">
      <c r="A18" s="49"/>
      <c r="B18" s="49"/>
      <c r="C18" s="49"/>
      <c r="D18" s="59"/>
      <c r="E18" s="49"/>
      <c r="F18" s="49"/>
      <c r="G18" s="49"/>
      <c r="H18" s="50"/>
      <c r="I18" s="50"/>
      <c r="J18" s="48">
        <f t="shared" si="12"/>
        <v>0</v>
      </c>
      <c r="K18" s="48">
        <f t="shared" si="13"/>
        <v>0</v>
      </c>
      <c r="L18" s="48">
        <f t="shared" si="14"/>
        <v>0</v>
      </c>
      <c r="M18" s="48">
        <f t="shared" si="15"/>
        <v>0</v>
      </c>
      <c r="N18" s="48">
        <f t="shared" si="16"/>
        <v>0</v>
      </c>
      <c r="O18" s="61">
        <f t="shared" si="17"/>
        <v>0</v>
      </c>
      <c r="P18" s="62">
        <f t="shared" si="18"/>
        <v>0</v>
      </c>
    </row>
    <row r="19" spans="1:16">
      <c r="A19" s="35"/>
      <c r="B19" s="35"/>
      <c r="C19" s="35"/>
      <c r="D19" s="58"/>
      <c r="E19" s="35"/>
      <c r="F19" s="35"/>
      <c r="G19" s="35"/>
      <c r="H19" s="37"/>
      <c r="I19" s="37"/>
      <c r="J19" s="45">
        <f t="shared" si="12"/>
        <v>0</v>
      </c>
      <c r="K19" s="45">
        <f t="shared" si="13"/>
        <v>0</v>
      </c>
      <c r="L19" s="45">
        <f t="shared" si="14"/>
        <v>0</v>
      </c>
      <c r="M19" s="45">
        <f t="shared" si="15"/>
        <v>0</v>
      </c>
      <c r="N19" s="45">
        <f t="shared" si="16"/>
        <v>0</v>
      </c>
      <c r="O19" s="61">
        <f t="shared" si="17"/>
        <v>0</v>
      </c>
      <c r="P19" s="62">
        <f t="shared" si="18"/>
        <v>0</v>
      </c>
    </row>
    <row r="20" spans="1:16">
      <c r="A20" s="49"/>
      <c r="B20" s="49"/>
      <c r="C20" s="49"/>
      <c r="D20" s="59"/>
      <c r="E20" s="49"/>
      <c r="F20" s="49"/>
      <c r="G20" s="49"/>
      <c r="H20" s="50"/>
      <c r="I20" s="50"/>
      <c r="J20" s="48">
        <f t="shared" si="12"/>
        <v>0</v>
      </c>
      <c r="K20" s="48">
        <f t="shared" si="13"/>
        <v>0</v>
      </c>
      <c r="L20" s="48">
        <f t="shared" si="14"/>
        <v>0</v>
      </c>
      <c r="M20" s="48">
        <f t="shared" si="15"/>
        <v>0</v>
      </c>
      <c r="N20" s="48">
        <f t="shared" si="16"/>
        <v>0</v>
      </c>
      <c r="O20" s="61">
        <f t="shared" si="17"/>
        <v>0</v>
      </c>
      <c r="P20" s="62">
        <f t="shared" si="18"/>
        <v>0</v>
      </c>
    </row>
  </sheetData>
  <sheetProtection algorithmName="SHA-512" hashValue="2dEBQkoSft7WGMVuV6C8z0Ecu7iQWzwKq2vm4G1hKIVp67SITTg/9mH7yFognspsy/iptk/ymXPhQmEeLaCz+Q==" saltValue="s9ZL3s1ha/lYzPIzXhgckA==" spinCount="100000" sheet="1" objects="1" scenarios="1" formatColumns="0" formatRows="0" insertRows="0" deleteRows="0"/>
  <mergeCells count="4">
    <mergeCell ref="F1:G1"/>
    <mergeCell ref="B1:C1"/>
    <mergeCell ref="D1:E1"/>
    <mergeCell ref="I1:N1"/>
  </mergeCells>
  <conditionalFormatting sqref="J3:N20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98A14-9238-4FAF-9492-88280CF6A6F6}">
  <sheetPr codeName="Sheet4"/>
  <dimension ref="A1:T31"/>
  <sheetViews>
    <sheetView zoomScale="90" zoomScaleNormal="90" workbookViewId="0">
      <selection activeCell="D41" sqref="D41"/>
    </sheetView>
  </sheetViews>
  <sheetFormatPr defaultRowHeight="13.8"/>
  <cols>
    <col min="2" max="3" width="27.5" customWidth="1"/>
    <col min="11" max="11" width="9.296875" customWidth="1"/>
    <col min="16" max="16" width="32.8984375" customWidth="1"/>
    <col min="17" max="17" width="35.5" customWidth="1"/>
  </cols>
  <sheetData>
    <row r="1" spans="1:20" s="66" customFormat="1">
      <c r="A1" s="107" t="s">
        <v>96</v>
      </c>
      <c r="B1" s="108"/>
      <c r="C1" s="108"/>
      <c r="D1" s="108"/>
      <c r="E1" s="108"/>
      <c r="F1" s="108"/>
      <c r="G1" s="108"/>
      <c r="H1" s="109"/>
      <c r="I1" s="110" t="s">
        <v>115</v>
      </c>
      <c r="J1" s="111"/>
      <c r="K1" s="111"/>
      <c r="L1" s="112"/>
      <c r="M1" s="80">
        <f>SUM(M4:M31)</f>
        <v>0</v>
      </c>
      <c r="N1" s="106" t="s">
        <v>97</v>
      </c>
      <c r="O1" s="106"/>
      <c r="P1" s="106"/>
      <c r="Q1" s="67"/>
    </row>
    <row r="2" spans="1:20" s="65" customFormat="1" ht="47.55" customHeight="1">
      <c r="A2" s="68" t="s">
        <v>82</v>
      </c>
      <c r="B2" s="69" t="s">
        <v>88</v>
      </c>
      <c r="C2" s="69" t="s">
        <v>63</v>
      </c>
      <c r="D2" s="70" t="s">
        <v>89</v>
      </c>
      <c r="E2" s="70" t="s">
        <v>90</v>
      </c>
      <c r="F2" s="70" t="s">
        <v>91</v>
      </c>
      <c r="G2" s="70" t="s">
        <v>83</v>
      </c>
      <c r="H2" s="70" t="s">
        <v>104</v>
      </c>
      <c r="I2" s="71" t="s">
        <v>86</v>
      </c>
      <c r="J2" s="72" t="s">
        <v>112</v>
      </c>
      <c r="K2" s="71" t="s">
        <v>93</v>
      </c>
      <c r="L2" s="71" t="s">
        <v>92</v>
      </c>
      <c r="M2" s="72" t="s">
        <v>94</v>
      </c>
      <c r="N2" s="73" t="s">
        <v>84</v>
      </c>
      <c r="O2" s="73" t="s">
        <v>85</v>
      </c>
      <c r="P2" s="73" t="s">
        <v>95</v>
      </c>
      <c r="Q2" s="74" t="s">
        <v>87</v>
      </c>
      <c r="R2" s="64"/>
      <c r="S2" s="64"/>
      <c r="T2" s="64"/>
    </row>
    <row r="3" spans="1:20" s="65" customFormat="1" ht="40.950000000000003" customHeight="1">
      <c r="A3" s="77">
        <v>0</v>
      </c>
      <c r="B3" s="78" t="s">
        <v>99</v>
      </c>
      <c r="C3" s="77" t="s">
        <v>98</v>
      </c>
      <c r="D3" s="77" t="s">
        <v>100</v>
      </c>
      <c r="E3" s="77" t="s">
        <v>100</v>
      </c>
      <c r="F3" s="77" t="s">
        <v>101</v>
      </c>
      <c r="G3" s="77" t="s">
        <v>101</v>
      </c>
      <c r="H3" s="77" t="s">
        <v>105</v>
      </c>
      <c r="I3" s="79" t="s">
        <v>114</v>
      </c>
      <c r="J3" s="77" t="s">
        <v>113</v>
      </c>
      <c r="K3" s="79" t="s">
        <v>102</v>
      </c>
      <c r="L3" s="77" t="s">
        <v>101</v>
      </c>
      <c r="M3" s="77" t="s">
        <v>100</v>
      </c>
      <c r="N3" s="77" t="s">
        <v>101</v>
      </c>
      <c r="O3" s="77" t="s">
        <v>101</v>
      </c>
      <c r="P3" s="77" t="s">
        <v>103</v>
      </c>
      <c r="Q3" s="77" t="s">
        <v>103</v>
      </c>
    </row>
    <row r="4" spans="1:20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20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20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</row>
    <row r="7" spans="1:20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</row>
    <row r="8" spans="1:20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</row>
    <row r="9" spans="1:20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</row>
    <row r="10" spans="1:20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</row>
    <row r="11" spans="1:20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</row>
    <row r="12" spans="1:20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</row>
    <row r="13" spans="1:20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spans="1:20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</row>
    <row r="15" spans="1:20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</row>
    <row r="16" spans="1:20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</row>
    <row r="17" spans="1:17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</row>
    <row r="18" spans="1:17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</row>
    <row r="19" spans="1:17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</row>
    <row r="20" spans="1:17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</row>
    <row r="21" spans="1:17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</row>
    <row r="22" spans="1:17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</row>
    <row r="23" spans="1:17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1:17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</row>
    <row r="25" spans="1:17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</row>
    <row r="26" spans="1:17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</row>
    <row r="27" spans="1:17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</row>
    <row r="28" spans="1:17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</row>
    <row r="29" spans="1:17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</row>
    <row r="30" spans="1:17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</row>
    <row r="31" spans="1:17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</row>
  </sheetData>
  <sheetProtection algorithmName="SHA-512" hashValue="KkJXFRKpD2Vi1zqpNHJ9aG7lCDWhDvdcwQLNlCgD9laaR7cngFSy8Je82WheKv30w0wQYY6fdiVhIoNXIhq+tg==" saltValue="Tjj/bZYreIRRrd+b6mp/Mw==" spinCount="100000" sheet="1" objects="1" scenarios="1" formatColumns="0" formatRows="0" insertRows="0" deleteRows="0" autoFilter="0"/>
  <mergeCells count="3">
    <mergeCell ref="N1:P1"/>
    <mergeCell ref="A1:H1"/>
    <mergeCell ref="I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8BAA-5960-45F3-B9E6-CD2FF1CA7179}">
  <sheetPr codeName="Sheet2"/>
  <dimension ref="A1:B14"/>
  <sheetViews>
    <sheetView workbookViewId="0">
      <selection sqref="A1:B14"/>
    </sheetView>
  </sheetViews>
  <sheetFormatPr defaultRowHeight="13.8"/>
  <cols>
    <col min="1" max="2" width="18.5" customWidth="1"/>
  </cols>
  <sheetData>
    <row r="1" spans="1:2" ht="41.4">
      <c r="A1" s="3" t="s">
        <v>9</v>
      </c>
      <c r="B1" s="4" t="s">
        <v>45</v>
      </c>
    </row>
    <row r="2" spans="1:2">
      <c r="A2" s="7" t="s">
        <v>10</v>
      </c>
      <c r="B2" s="23">
        <v>0.25</v>
      </c>
    </row>
    <row r="3" spans="1:2">
      <c r="A3" s="5" t="s">
        <v>46</v>
      </c>
      <c r="B3" s="6">
        <v>0.25</v>
      </c>
    </row>
    <row r="4" spans="1:2">
      <c r="A4" s="7" t="s">
        <v>47</v>
      </c>
      <c r="B4" s="23">
        <v>0.2</v>
      </c>
    </row>
    <row r="5" spans="1:2">
      <c r="A5" s="5" t="s">
        <v>48</v>
      </c>
      <c r="B5" s="6">
        <v>0.15</v>
      </c>
    </row>
    <row r="6" spans="1:2">
      <c r="A6" s="7" t="s">
        <v>49</v>
      </c>
      <c r="B6" s="113">
        <v>0.1</v>
      </c>
    </row>
    <row r="7" spans="1:2">
      <c r="A7" s="7" t="s">
        <v>50</v>
      </c>
      <c r="B7" s="114"/>
    </row>
    <row r="8" spans="1:2">
      <c r="A8" s="7" t="s">
        <v>51</v>
      </c>
      <c r="B8" s="114"/>
    </row>
    <row r="9" spans="1:2">
      <c r="A9" s="7" t="s">
        <v>52</v>
      </c>
      <c r="B9" s="114"/>
    </row>
    <row r="10" spans="1:2">
      <c r="A10" s="7" t="s">
        <v>53</v>
      </c>
      <c r="B10" s="114"/>
    </row>
    <row r="11" spans="1:2">
      <c r="A11" s="7" t="s">
        <v>54</v>
      </c>
      <c r="B11" s="114"/>
    </row>
    <row r="12" spans="1:2">
      <c r="A12" s="7" t="s">
        <v>55</v>
      </c>
      <c r="B12" s="114"/>
    </row>
    <row r="13" spans="1:2">
      <c r="A13" s="7" t="s">
        <v>56</v>
      </c>
      <c r="B13" s="114"/>
    </row>
    <row r="14" spans="1:2" ht="14.4" thickBot="1">
      <c r="A14" s="8" t="s">
        <v>57</v>
      </c>
      <c r="B14" s="115"/>
    </row>
  </sheetData>
  <sheetProtection algorithmName="SHA-512" hashValue="ch579h0hB3c5HjU2mHYdtXIdKSHYhmDUF+qqodmJ2YnF86iYDpKH2qQxiC8Xq2L7fsQS5THYNHonzhIt2ty4lA==" saltValue="D+6jBG+qoZ9bPioLl6w74g==" spinCount="100000" sheet="1" objects="1" scenarios="1"/>
  <mergeCells count="1">
    <mergeCell ref="B6:B14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5B8D05873AE94E92BA4BF74220F8DB" ma:contentTypeVersion="8" ma:contentTypeDescription="Create a new document." ma:contentTypeScope="" ma:versionID="88abe215061cc69a02d99adac870ebf6">
  <xsd:schema xmlns:xsd="http://www.w3.org/2001/XMLSchema" xmlns:xs="http://www.w3.org/2001/XMLSchema" xmlns:p="http://schemas.microsoft.com/office/2006/metadata/properties" xmlns:ns2="783d0c8f-98c6-48da-9df6-2bf546f093a3" targetNamespace="http://schemas.microsoft.com/office/2006/metadata/properties" ma:root="true" ma:fieldsID="0b9010737577a1e7de950c5a03de8f5d" ns2:_="">
    <xsd:import namespace="783d0c8f-98c6-48da-9df6-2bf546f093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3d0c8f-98c6-48da-9df6-2bf546f093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57398B85-8782-4BE9-A81C-C8380DD58E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3d0c8f-98c6-48da-9df6-2bf546f09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7F28CE-9591-49DA-B8F7-0799DE1C27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824984-9DB9-4E1A-915A-390CE3533362}">
  <ds:schemaRefs>
    <ds:schemaRef ds:uri="http://purl.org/dc/terms/"/>
    <ds:schemaRef ds:uri="http://www.w3.org/XML/1998/namespace"/>
    <ds:schemaRef ds:uri="http://schemas.microsoft.com/office/2006/documentManagement/types"/>
    <ds:schemaRef ds:uri="783d0c8f-98c6-48da-9df6-2bf546f093a3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ABCBEC4A-D350-4F7B-A271-B9773B97B26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Canopy Cover</vt:lpstr>
      <vt:lpstr>Planting Plan</vt:lpstr>
      <vt:lpstr>Inventory</vt:lpstr>
      <vt:lpstr>Zoning %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Koski</dc:creator>
  <cp:keywords/>
  <dc:description/>
  <cp:lastModifiedBy>Wyatt, Brandy</cp:lastModifiedBy>
  <cp:revision/>
  <dcterms:created xsi:type="dcterms:W3CDTF">2024-06-18T15:21:46Z</dcterms:created>
  <dcterms:modified xsi:type="dcterms:W3CDTF">2024-07-29T16:28:23Z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0x010100BD5B8D05873AE94E92BA4BF74220F8DB</vt:lpwstr>
  </property>
</Properties>
</file>